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C SRV Gare Acquisti\SERVIZIO GARE\GARE\2024\Arredi Padiglione Bassani\08_chiarimenti\Comunicazione\"/>
    </mc:Choice>
  </mc:AlternateContent>
  <xr:revisionPtr revIDLastSave="0" documentId="13_ncr:1_{BDB98B70-30F6-4874-8565-6DDC0A69FFD9}" xr6:coauthVersionLast="36" xr6:coauthVersionMax="36" xr10:uidLastSave="{00000000-0000-0000-0000-000000000000}"/>
  <bookViews>
    <workbookView xWindow="0" yWindow="0" windowWidth="22956" windowHeight="8460" xr2:uid="{00000000-000D-0000-FFFF-FFFF00000000}"/>
  </bookViews>
  <sheets>
    <sheet name="Offerta" sheetId="1" r:id="rId1"/>
  </sheets>
  <definedNames>
    <definedName name="_Toc511298408" localSheetId="0">Offerta!$A$1</definedName>
  </definedNames>
  <calcPr calcId="191029"/>
</workbook>
</file>

<file path=xl/calcChain.xml><?xml version="1.0" encoding="utf-8"?>
<calcChain xmlns="http://schemas.openxmlformats.org/spreadsheetml/2006/main">
  <c r="G13" i="1" l="1"/>
  <c r="G12" i="1" l="1"/>
  <c r="E25" i="1" l="1"/>
  <c r="E17" i="1"/>
  <c r="G50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51" i="1" l="1"/>
  <c r="G53" i="1" s="1"/>
  <c r="E12" i="1"/>
  <c r="E51" i="1" l="1"/>
  <c r="E53" i="1" s="1"/>
  <c r="A56" i="1" l="1"/>
  <c r="A55" i="1"/>
</calcChain>
</file>

<file path=xl/sharedStrings.xml><?xml version="1.0" encoding="utf-8"?>
<sst xmlns="http://schemas.openxmlformats.org/spreadsheetml/2006/main" count="102" uniqueCount="94">
  <si>
    <t>DESCRIZIONE ARTICOLO</t>
  </si>
  <si>
    <t>Il sottoscritto</t>
  </si>
  <si>
    <t>in qualità di</t>
  </si>
  <si>
    <t>dell'Impresa</t>
  </si>
  <si>
    <t>nome e cognome del sottoscrittore dotato di poteri di firma</t>
  </si>
  <si>
    <t>indicare se rappresentante legale o procuratore</t>
  </si>
  <si>
    <t>denominazione</t>
  </si>
  <si>
    <t>OFFRE</t>
  </si>
  <si>
    <t>PREZZO TOTALE STIMATO</t>
  </si>
  <si>
    <t>TOTALE BASE D'ASTA</t>
  </si>
  <si>
    <t>TOTALE OFFERTO</t>
  </si>
  <si>
    <t>Aspiratore 4 POLI - 1300/4000 mᵌ/h - 0,63/0,5kpa - 65dBA - 3x230/400V 50Hz - 1,1KW (VSB30)</t>
  </si>
  <si>
    <t>Sgabello con sedile e schienale in poliuretano ignifugo colore nero, schienale regolabile in altezza, girevole con elevazione a gas h 55/74 con anello, base in polipropilene su piedini</t>
  </si>
  <si>
    <t>Tavolo rinforzato, da mm 1500x900x900h</t>
  </si>
  <si>
    <t>PREZZO UNITARIO MASSIMO STIMATO DA RIBASSARE</t>
  </si>
  <si>
    <t xml:space="preserve">QUANTITA' TOTALE </t>
  </si>
  <si>
    <t>1.1</t>
  </si>
  <si>
    <t>S</t>
  </si>
  <si>
    <t>3.3</t>
  </si>
  <si>
    <t>4.1</t>
  </si>
  <si>
    <t>4.2</t>
  </si>
  <si>
    <t>3.1</t>
  </si>
  <si>
    <t>FZ</t>
  </si>
  <si>
    <t>FR</t>
  </si>
  <si>
    <t>5.1</t>
  </si>
  <si>
    <t>6.2</t>
  </si>
  <si>
    <t>8.2</t>
  </si>
  <si>
    <t>7.2</t>
  </si>
  <si>
    <t>7.3</t>
  </si>
  <si>
    <t>8.1</t>
  </si>
  <si>
    <t>6.1</t>
  </si>
  <si>
    <t>P</t>
  </si>
  <si>
    <t>2.1</t>
  </si>
  <si>
    <t>Tavolo rinforzato, da mm 900x900x900h</t>
  </si>
  <si>
    <t>3.2</t>
  </si>
  <si>
    <t>5.2</t>
  </si>
  <si>
    <t>5.3</t>
  </si>
  <si>
    <t>5.4</t>
  </si>
  <si>
    <t>9.1</t>
  </si>
  <si>
    <t>9.2</t>
  </si>
  <si>
    <t>9.3</t>
  </si>
  <si>
    <t>9.4</t>
  </si>
  <si>
    <t>10.1</t>
  </si>
  <si>
    <t>10.2</t>
  </si>
  <si>
    <t>SCAFFALE in Acciaio Zincato, da mm 1000x400x2500h</t>
  </si>
  <si>
    <t>SCAFFALE in Acciaio Zincato, da mm 3000x400x2500h</t>
  </si>
  <si>
    <t>SCAFFALE in Acciaio Zincato, da mm 2000x800x2500h</t>
  </si>
  <si>
    <t>SCAFFALE in Acciaio Zincato, da mm 4000x400x2500h</t>
  </si>
  <si>
    <t>AB</t>
  </si>
  <si>
    <t>CC</t>
  </si>
  <si>
    <t>B4</t>
  </si>
  <si>
    <t>DICHIARA</t>
  </si>
  <si>
    <t>IMPORTO</t>
  </si>
  <si>
    <t>I propri costi aziendali concernenti l’adempimento delle disposizioni in materia di salute sicurezza sui luoghi di lavoro, ai sensi dell’art. 108, comma 9, del D. Lgs. 36/2023 (compresi  nell'importo complessivo offerto)</t>
  </si>
  <si>
    <t>Costi della manodopera</t>
  </si>
  <si>
    <t>OFFERTO</t>
  </si>
  <si>
    <t xml:space="preserve">Costi della manodopera </t>
  </si>
  <si>
    <t>Banco lavello da mm 1200x900x900/1550/2120h</t>
  </si>
  <si>
    <t>Banco a parete da mm 2400x900x900/2120h</t>
  </si>
  <si>
    <t>Banco a parete da mm 1800x900x900/2120h</t>
  </si>
  <si>
    <t>Armadio EN16121 in nobilitato ignifugo - 4 ripiani - 2 ante cieche a battente - mm 900x(480+20)x2030H</t>
  </si>
  <si>
    <t>Banco a parete da mm 2400x900x750/2120h</t>
  </si>
  <si>
    <t>3.0</t>
  </si>
  <si>
    <t>1.0</t>
  </si>
  <si>
    <t>4.0</t>
  </si>
  <si>
    <t>Banco a parete da mm 2100x900x900/2120h</t>
  </si>
  <si>
    <t>Armadio  EN16121 in nobilitato ignifugo - 4 ripiani - 2 ante cieche a battente - mm 900x(480+20)x2030H</t>
  </si>
  <si>
    <t>Armadio EN16121 in nobilitato ignifugo - 4 ripiani - ANTA Destra cieca a battente - mm 600x(480+20)x2030H</t>
  </si>
  <si>
    <t>Cappa chimica da mm 1500x910x2600h</t>
  </si>
  <si>
    <t>3.3ASP</t>
  </si>
  <si>
    <t>Banco a parete da mm 3600x900x900/1550/2120h</t>
  </si>
  <si>
    <t xml:space="preserve">Ultracongelatore orizzontale -86 °c  360 Liri </t>
  </si>
  <si>
    <t>Banco a parete da mm 3000x900x900/1550/2120h</t>
  </si>
  <si>
    <t>Banco a parete da mm 1800x1050x900/2120h</t>
  </si>
  <si>
    <t>Banco a parete da mm 3000x900x900/2120h</t>
  </si>
  <si>
    <t xml:space="preserve">Congelatore sp 80mm 700litri </t>
  </si>
  <si>
    <t xml:space="preserve">Frigoriferi 700litri sp 80mm </t>
  </si>
  <si>
    <t>5.0</t>
  </si>
  <si>
    <t>6.0</t>
  </si>
  <si>
    <t>6.0ASP</t>
  </si>
  <si>
    <t>AZ</t>
  </si>
  <si>
    <t>Sistema automatico di criporeservazione in azoto liquido per provette da 1,5 a 2ml in rack per un totale di 13.000 provette stoccabili, capacità 200 litri, dotato di supply tank da 180 litri</t>
  </si>
  <si>
    <t>Armadio da laboratorio (896x500x2020h)</t>
  </si>
  <si>
    <t>Cappa chimica (dim. Esterne 1500x900-1050x2500-2650 mm)</t>
  </si>
  <si>
    <t xml:space="preserve">Banco centrale (1800x1650x2000 h mm)
</t>
  </si>
  <si>
    <t>CB</t>
  </si>
  <si>
    <t xml:space="preserve">Cappa biologica a flusso laminare (1685x795x1450-2175 mm)
</t>
  </si>
  <si>
    <t>Banco a parete da mm 4200x900x900/2120h</t>
  </si>
  <si>
    <t>CODICE ARTICOLO</t>
  </si>
  <si>
    <r>
      <t>Poltroncina operativa schienale alto con braccioli fissi</t>
    </r>
    <r>
      <rPr>
        <sz val="12"/>
        <color theme="1"/>
        <rFont val="Garamond"/>
        <family val="1"/>
      </rPr>
      <t xml:space="preserve">. </t>
    </r>
  </si>
  <si>
    <t xml:space="preserve">TOTALE </t>
  </si>
  <si>
    <t>Procedura aperta per l’affidamento della fornitura di arredi tecnici per l’allestimento dei laboratori di farmacologia e S.E.M. siti nel padiglione Bassani in Varese (CUP J49J20001080007) e laboratori CRIS presso Molini Marzoli a Busto Arsizio (CUP J44D23004390001).
CIG B10B68D739</t>
  </si>
  <si>
    <t xml:space="preserve">PREZZO UNITARIO  OFFERTO </t>
  </si>
  <si>
    <t>PREZZO 
TOTALE OFFERTO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</si>
</sst>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&quot;€&quot;\ #,##0.00;[Red]\-&quot;€&quot;\ #,##0.00"/>
    <numFmt numFmtId="165" formatCode="[$€-2]\ #,##0.00;\-[$€-2]\ #,##0.0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Garamond"/>
      <family val="1"/>
    </font>
    <font>
      <sz val="11"/>
      <color theme="1"/>
      <name val="Calibri"/>
      <family val="2"/>
      <scheme val="minor"/>
    </font>
    <font>
      <sz val="12"/>
      <name val="Garamond"/>
      <family val="1"/>
    </font>
    <font>
      <i/>
      <sz val="12"/>
      <name val="Garamond"/>
      <family val="1"/>
    </font>
    <font>
      <b/>
      <sz val="10"/>
      <name val="Arial"/>
      <family val="2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1"/>
      <color indexed="8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sz val="12"/>
      <color rgb="FFFF000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44" fontId="3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 applyProtection="1"/>
    <xf numFmtId="0" fontId="1" fillId="0" borderId="0" xfId="0" applyFont="1" applyProtection="1"/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protection locked="0"/>
    </xf>
    <xf numFmtId="0" fontId="6" fillId="0" borderId="0" xfId="0" applyFont="1" applyFill="1" applyAlignment="1">
      <alignment vertical="top" wrapText="1"/>
    </xf>
    <xf numFmtId="4" fontId="7" fillId="0" borderId="0" xfId="0" applyNumberFormat="1" applyFont="1"/>
    <xf numFmtId="44" fontId="1" fillId="0" borderId="0" xfId="0" applyNumberFormat="1" applyFont="1" applyProtection="1"/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165" fontId="6" fillId="0" borderId="0" xfId="0" applyNumberFormat="1" applyFont="1" applyFill="1" applyAlignment="1">
      <alignment vertical="top" wrapText="1"/>
    </xf>
    <xf numFmtId="0" fontId="1" fillId="0" borderId="0" xfId="0" applyFont="1" applyFill="1" applyProtection="1"/>
    <xf numFmtId="0" fontId="4" fillId="2" borderId="7" xfId="0" applyFont="1" applyFill="1" applyBorder="1" applyAlignment="1" applyProtection="1">
      <alignment horizontal="left" wrapText="1"/>
      <protection locked="0"/>
    </xf>
    <xf numFmtId="0" fontId="10" fillId="0" borderId="0" xfId="0" applyFont="1" applyFill="1" applyAlignment="1">
      <alignment vertical="top" wrapText="1"/>
    </xf>
    <xf numFmtId="0" fontId="2" fillId="2" borderId="0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right" wrapText="1"/>
      <protection locked="0"/>
    </xf>
    <xf numFmtId="0" fontId="11" fillId="0" borderId="0" xfId="0" applyFont="1" applyAlignment="1" applyProtection="1">
      <protection locked="0"/>
    </xf>
    <xf numFmtId="0" fontId="4" fillId="0" borderId="0" xfId="0" applyFont="1" applyProtection="1"/>
    <xf numFmtId="0" fontId="4" fillId="0" borderId="0" xfId="0" applyFont="1" applyAlignment="1" applyProtection="1">
      <alignment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16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vertical="top" wrapText="1"/>
    </xf>
    <xf numFmtId="3" fontId="4" fillId="0" borderId="9" xfId="0" applyNumberFormat="1" applyFont="1" applyFill="1" applyBorder="1" applyAlignment="1">
      <alignment horizontal="center" vertical="top" wrapText="1"/>
    </xf>
    <xf numFmtId="165" fontId="4" fillId="0" borderId="9" xfId="0" applyNumberFormat="1" applyFont="1" applyFill="1" applyBorder="1" applyAlignment="1">
      <alignment horizontal="right" vertical="top" wrapText="1"/>
    </xf>
    <xf numFmtId="165" fontId="4" fillId="0" borderId="0" xfId="0" applyNumberFormat="1" applyFont="1" applyFill="1" applyBorder="1" applyAlignment="1">
      <alignment horizontal="right" vertical="top" wrapText="1"/>
    </xf>
    <xf numFmtId="44" fontId="8" fillId="0" borderId="0" xfId="0" applyNumberFormat="1" applyFont="1" applyFill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3" fontId="4" fillId="0" borderId="12" xfId="0" applyNumberFormat="1" applyFont="1" applyFill="1" applyBorder="1" applyAlignment="1">
      <alignment horizontal="center" vertical="top" wrapText="1"/>
    </xf>
    <xf numFmtId="165" fontId="4" fillId="0" borderId="12" xfId="0" applyNumberFormat="1" applyFont="1" applyFill="1" applyBorder="1" applyAlignment="1">
      <alignment horizontal="righ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3" fontId="4" fillId="0" borderId="12" xfId="0" applyNumberFormat="1" applyFont="1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right" vertical="top" wrapText="1"/>
    </xf>
    <xf numFmtId="165" fontId="4" fillId="0" borderId="0" xfId="0" applyNumberFormat="1" applyFont="1" applyBorder="1" applyAlignment="1">
      <alignment horizontal="right" vertical="top" wrapText="1"/>
    </xf>
    <xf numFmtId="0" fontId="2" fillId="0" borderId="12" xfId="0" applyFont="1" applyBorder="1" applyAlignment="1">
      <alignment horizontal="left" vertical="top" wrapText="1"/>
    </xf>
    <xf numFmtId="49" fontId="2" fillId="0" borderId="11" xfId="0" applyNumberFormat="1" applyFont="1" applyBorder="1" applyAlignment="1">
      <alignment horizontal="center" vertical="top" wrapText="1"/>
    </xf>
    <xf numFmtId="3" fontId="4" fillId="0" borderId="5" xfId="0" applyNumberFormat="1" applyFont="1" applyFill="1" applyBorder="1" applyAlignment="1">
      <alignment horizontal="center" vertical="top" wrapText="1"/>
    </xf>
    <xf numFmtId="165" fontId="4" fillId="0" borderId="5" xfId="0" applyNumberFormat="1" applyFont="1" applyFill="1" applyBorder="1" applyAlignment="1">
      <alignment horizontal="right" vertical="top" wrapText="1"/>
    </xf>
    <xf numFmtId="0" fontId="4" fillId="2" borderId="0" xfId="0" applyFont="1" applyFill="1" applyBorder="1" applyAlignment="1" applyProtection="1">
      <alignment vertical="center"/>
      <protection locked="0"/>
    </xf>
    <xf numFmtId="44" fontId="2" fillId="0" borderId="1" xfId="1" applyNumberFormat="1" applyFont="1" applyBorder="1" applyAlignment="1" applyProtection="1">
      <alignment wrapText="1"/>
      <protection locked="0"/>
    </xf>
    <xf numFmtId="44" fontId="2" fillId="0" borderId="1" xfId="1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8" fillId="0" borderId="0" xfId="0" applyFont="1" applyFill="1" applyBorder="1" applyAlignment="1"/>
    <xf numFmtId="165" fontId="4" fillId="3" borderId="1" xfId="0" applyNumberFormat="1" applyFont="1" applyFill="1" applyBorder="1" applyAlignment="1" applyProtection="1">
      <alignment horizontal="right" vertical="top" wrapText="1"/>
      <protection locked="0"/>
    </xf>
    <xf numFmtId="0" fontId="4" fillId="2" borderId="3" xfId="0" applyFont="1" applyFill="1" applyBorder="1" applyAlignment="1" applyProtection="1">
      <alignment horizontal="left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165" fontId="4" fillId="0" borderId="0" xfId="0" applyNumberFormat="1" applyFont="1" applyFill="1" applyBorder="1" applyAlignment="1" applyProtection="1">
      <alignment horizontal="right" vertical="top" wrapText="1"/>
      <protection locked="0"/>
    </xf>
    <xf numFmtId="165" fontId="4" fillId="0" borderId="0" xfId="0" applyNumberFormat="1" applyFont="1" applyBorder="1" applyAlignment="1" applyProtection="1">
      <alignment horizontal="right" vertical="top" wrapText="1"/>
      <protection locked="0"/>
    </xf>
  </cellXfs>
  <cellStyles count="5">
    <cellStyle name="Excel Built-in Normal" xfId="3" xr:uid="{781FA4DE-BF77-41FD-813B-9F87B0260455}"/>
    <cellStyle name="Normale" xfId="0" builtinId="0"/>
    <cellStyle name="Valuta" xfId="1" builtinId="4"/>
    <cellStyle name="Valuta 2" xfId="4" xr:uid="{00000000-0005-0000-0000-000030000000}"/>
    <cellStyle name="Valuta 3" xfId="2" xr:uid="{00000000-0005-0000-0000-000030000000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aramond"/>
        <family val="1"/>
        <scheme val="none"/>
      </font>
      <numFmt numFmtId="165" formatCode="[$€-2]\ #,##0.00;\-[$€-2]\ #,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aramond"/>
        <family val="1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aramond"/>
        <family val="1"/>
        <scheme val="none"/>
      </font>
      <numFmt numFmtId="165" formatCode="[$€-2]\ #,##0.00;\-[$€-2]\ 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aramond"/>
        <family val="1"/>
        <scheme val="none"/>
      </font>
      <numFmt numFmtId="164" formatCode="&quot;€&quot;\ #,##0.00;[Red]\-&quot;€&quot;\ 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aramond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Garamond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11:G50" totalsRowShown="0" headerRowDxfId="11" dataDxfId="9" headerRowBorderDxfId="10" tableBorderDxfId="8" totalsRowBorderDxfId="7">
  <autoFilter ref="A11:G50" xr:uid="{00000000-0009-0000-0100-000001000000}"/>
  <tableColumns count="7">
    <tableColumn id="7" xr3:uid="{2724BE1A-8DD9-4CD0-96A4-A7EB7EFEFA97}" name="CODICE ARTICOLO" dataDxfId="6"/>
    <tableColumn id="9" xr3:uid="{44DCD8F5-2650-4DB8-9AFC-A90636C211E1}" name="DESCRIZIONE ARTICOLO" dataDxfId="5"/>
    <tableColumn id="1" xr3:uid="{00000000-0010-0000-0000-000001000000}" name="QUANTITA' TOTALE " dataDxfId="4"/>
    <tableColumn id="2" xr3:uid="{00000000-0010-0000-0000-000002000000}" name="PREZZO UNITARIO MASSIMO STIMATO DA RIBASSARE" dataDxfId="3"/>
    <tableColumn id="4" xr3:uid="{121D2B20-E906-43AB-9732-DA63A78E1A95}" name="PREZZO TOTALE STIMATO" dataDxfId="2">
      <calculatedColumnFormula>D12*C12</calculatedColumnFormula>
    </tableColumn>
    <tableColumn id="6" xr3:uid="{00000000-0010-0000-0000-000006000000}" name="PREZZO UNITARIO  OFFERTO " dataDxfId="0" dataCellStyle="Valuta"/>
    <tableColumn id="5" xr3:uid="{00000000-0010-0000-0000-000005000000}" name="PREZZO _x000a_TOTALE OFFERTO" dataDxfId="1" dataCellStyle="Valuta">
      <calculatedColumnFormula>IF(F12&lt;=D12,F12*C12,"Attenzione: non sono ammessi prezzi unitari superiori a quelli a base d'asta")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5"/>
  <sheetViews>
    <sheetView tabSelected="1" topLeftCell="A48" zoomScale="90" zoomScaleNormal="90" workbookViewId="0">
      <selection activeCell="I60" sqref="I60"/>
    </sheetView>
  </sheetViews>
  <sheetFormatPr defaultColWidth="9.21875" defaultRowHeight="14.4" x14ac:dyDescent="0.3"/>
  <cols>
    <col min="1" max="1" width="13" style="5" customWidth="1"/>
    <col min="2" max="2" width="26.77734375" style="5" customWidth="1"/>
    <col min="3" max="3" width="14.44140625" style="2" bestFit="1" customWidth="1"/>
    <col min="4" max="4" width="15.21875" style="2" customWidth="1"/>
    <col min="5" max="5" width="19.77734375" style="2" customWidth="1"/>
    <col min="6" max="6" width="17.77734375" style="1" customWidth="1"/>
    <col min="7" max="7" width="19" style="2" customWidth="1"/>
    <col min="8" max="8" width="9.21875" style="2"/>
    <col min="9" max="9" width="12.77734375" style="2" bestFit="1" customWidth="1"/>
    <col min="10" max="10" width="9.21875" style="2"/>
    <col min="11" max="11" width="21" style="2" customWidth="1"/>
    <col min="12" max="16384" width="9.21875" style="2"/>
  </cols>
  <sheetData>
    <row r="1" spans="1:13" ht="67.2" customHeight="1" x14ac:dyDescent="0.3">
      <c r="A1" s="58" t="s">
        <v>91</v>
      </c>
      <c r="B1" s="58"/>
      <c r="C1" s="58"/>
      <c r="D1" s="58"/>
      <c r="E1" s="58"/>
      <c r="F1" s="58"/>
      <c r="G1" s="58"/>
    </row>
    <row r="2" spans="1:13" ht="15.6" x14ac:dyDescent="0.3">
      <c r="A2" s="57" t="s">
        <v>1</v>
      </c>
      <c r="B2" s="17"/>
      <c r="C2" s="3"/>
      <c r="D2" s="3"/>
      <c r="E2" s="3"/>
      <c r="F2" s="4"/>
      <c r="G2" s="22"/>
    </row>
    <row r="3" spans="1:13" ht="15.6" x14ac:dyDescent="0.3">
      <c r="A3" s="23"/>
      <c r="B3" s="23"/>
      <c r="C3" s="64" t="s">
        <v>4</v>
      </c>
      <c r="D3" s="64"/>
      <c r="E3" s="64"/>
      <c r="F3" s="64"/>
      <c r="G3" s="22"/>
    </row>
    <row r="4" spans="1:13" ht="15.6" x14ac:dyDescent="0.3">
      <c r="A4" s="57" t="s">
        <v>2</v>
      </c>
      <c r="B4" s="17"/>
      <c r="C4" s="3"/>
      <c r="D4" s="3"/>
      <c r="E4" s="3"/>
      <c r="F4" s="4"/>
      <c r="G4" s="22"/>
    </row>
    <row r="5" spans="1:13" ht="15.6" x14ac:dyDescent="0.3">
      <c r="A5" s="23"/>
      <c r="B5" s="23"/>
      <c r="C5" s="64" t="s">
        <v>5</v>
      </c>
      <c r="D5" s="64"/>
      <c r="E5" s="64"/>
      <c r="F5" s="64"/>
      <c r="G5" s="22"/>
    </row>
    <row r="6" spans="1:13" ht="15.6" x14ac:dyDescent="0.3">
      <c r="A6" s="57" t="s">
        <v>3</v>
      </c>
      <c r="B6" s="17"/>
      <c r="C6" s="3"/>
      <c r="D6" s="3"/>
      <c r="E6" s="3"/>
      <c r="F6" s="4"/>
      <c r="G6" s="22"/>
    </row>
    <row r="7" spans="1:13" ht="15.6" x14ac:dyDescent="0.3">
      <c r="A7" s="23"/>
      <c r="B7" s="23"/>
      <c r="C7" s="65" t="s">
        <v>6</v>
      </c>
      <c r="D7" s="65"/>
      <c r="E7" s="65"/>
      <c r="F7" s="65"/>
      <c r="G7" s="22"/>
    </row>
    <row r="8" spans="1:13" ht="15.6" x14ac:dyDescent="0.3">
      <c r="A8" s="6"/>
      <c r="B8" s="6"/>
      <c r="C8" s="7"/>
      <c r="D8" s="7"/>
      <c r="E8" s="7"/>
      <c r="F8" s="8"/>
      <c r="G8" s="22"/>
    </row>
    <row r="9" spans="1:13" ht="15.6" x14ac:dyDescent="0.3">
      <c r="A9" s="62" t="s">
        <v>7</v>
      </c>
      <c r="B9" s="62"/>
      <c r="C9" s="63"/>
      <c r="D9" s="63"/>
      <c r="E9" s="63"/>
      <c r="F9" s="63"/>
      <c r="G9" s="22"/>
    </row>
    <row r="10" spans="1:13" ht="15.6" x14ac:dyDescent="0.3">
      <c r="A10" s="6"/>
      <c r="B10" s="6"/>
      <c r="C10" s="7"/>
      <c r="D10" s="7"/>
      <c r="E10" s="7"/>
      <c r="F10" s="8"/>
      <c r="G10" s="22"/>
      <c r="J10" s="16"/>
      <c r="K10" s="16"/>
      <c r="L10" s="16"/>
      <c r="M10" s="16"/>
    </row>
    <row r="11" spans="1:13" ht="94.95" customHeight="1" x14ac:dyDescent="0.3">
      <c r="A11" s="24" t="s">
        <v>88</v>
      </c>
      <c r="B11" s="25" t="s">
        <v>0</v>
      </c>
      <c r="C11" s="24" t="s">
        <v>15</v>
      </c>
      <c r="D11" s="26" t="s">
        <v>14</v>
      </c>
      <c r="E11" s="26" t="s">
        <v>8</v>
      </c>
      <c r="F11" s="24" t="s">
        <v>92</v>
      </c>
      <c r="G11" s="27" t="s">
        <v>93</v>
      </c>
      <c r="J11" s="16"/>
      <c r="K11" s="16"/>
      <c r="L11" s="16"/>
      <c r="M11" s="16"/>
    </row>
    <row r="12" spans="1:13" ht="62.4" x14ac:dyDescent="0.3">
      <c r="A12" s="28" t="s">
        <v>29</v>
      </c>
      <c r="B12" s="29" t="s">
        <v>57</v>
      </c>
      <c r="C12" s="30">
        <v>1</v>
      </c>
      <c r="D12" s="31">
        <v>4986</v>
      </c>
      <c r="E12" s="32">
        <f>D12*C12</f>
        <v>4986</v>
      </c>
      <c r="F12" s="66"/>
      <c r="G12" s="33">
        <f>IF(F12&lt;=D12,F12*C12,"Attenzione: non sono ammessi prezzi unitari superiori a quelli a base d'asta")</f>
        <v>0</v>
      </c>
      <c r="J12" s="16"/>
      <c r="K12" s="16"/>
      <c r="L12" s="16"/>
      <c r="M12" s="16"/>
    </row>
    <row r="13" spans="1:13" s="14" customFormat="1" ht="31.2" x14ac:dyDescent="0.3">
      <c r="A13" s="28" t="s">
        <v>26</v>
      </c>
      <c r="B13" s="34" t="s">
        <v>58</v>
      </c>
      <c r="C13" s="35">
        <v>1</v>
      </c>
      <c r="D13" s="36">
        <v>5619</v>
      </c>
      <c r="E13" s="32">
        <v>5619</v>
      </c>
      <c r="F13" s="66"/>
      <c r="G13" s="33">
        <f t="shared" ref="G13:G50" si="0">IF(F13&lt;=D13,F13*C13,"Attenzione: non sono ammessi prezzi unitari superiori a quelli a base d'asta")</f>
        <v>0</v>
      </c>
    </row>
    <row r="14" spans="1:13" s="14" customFormat="1" ht="124.8" x14ac:dyDescent="0.3">
      <c r="A14" s="28" t="s">
        <v>17</v>
      </c>
      <c r="B14" s="34" t="s">
        <v>12</v>
      </c>
      <c r="C14" s="35">
        <v>22</v>
      </c>
      <c r="D14" s="36">
        <v>254</v>
      </c>
      <c r="E14" s="32">
        <v>5588</v>
      </c>
      <c r="F14" s="66"/>
      <c r="G14" s="33">
        <f t="shared" si="0"/>
        <v>0</v>
      </c>
    </row>
    <row r="15" spans="1:13" s="9" customFormat="1" ht="31.2" x14ac:dyDescent="0.3">
      <c r="A15" s="28" t="s">
        <v>30</v>
      </c>
      <c r="B15" s="34" t="s">
        <v>59</v>
      </c>
      <c r="C15" s="35">
        <v>1</v>
      </c>
      <c r="D15" s="36">
        <v>4126</v>
      </c>
      <c r="E15" s="32">
        <v>4126</v>
      </c>
      <c r="F15" s="66"/>
      <c r="G15" s="33">
        <f t="shared" si="0"/>
        <v>0</v>
      </c>
      <c r="H15" s="14"/>
      <c r="I15" s="15"/>
    </row>
    <row r="16" spans="1:13" s="14" customFormat="1" ht="78" x14ac:dyDescent="0.3">
      <c r="A16" s="28" t="s">
        <v>25</v>
      </c>
      <c r="B16" s="37" t="s">
        <v>60</v>
      </c>
      <c r="C16" s="35">
        <v>2</v>
      </c>
      <c r="D16" s="36">
        <v>1076</v>
      </c>
      <c r="E16" s="32">
        <v>2152</v>
      </c>
      <c r="F16" s="66"/>
      <c r="G16" s="33">
        <f t="shared" si="0"/>
        <v>0</v>
      </c>
    </row>
    <row r="17" spans="1:10" s="14" customFormat="1" ht="40.200000000000003" customHeight="1" x14ac:dyDescent="0.3">
      <c r="A17" s="28" t="s">
        <v>32</v>
      </c>
      <c r="B17" s="34" t="s">
        <v>61</v>
      </c>
      <c r="C17" s="35">
        <v>3</v>
      </c>
      <c r="D17" s="36">
        <v>7329</v>
      </c>
      <c r="E17" s="32">
        <f>Tabella1[[#This Row],[PREZZO UNITARIO MASSIMO STIMATO DA RIBASSARE]]*Tabella1[[#This Row],[QUANTITA'' TOTALE ]]</f>
        <v>21987</v>
      </c>
      <c r="F17" s="66"/>
      <c r="G17" s="33">
        <f t="shared" si="0"/>
        <v>0</v>
      </c>
      <c r="J17" s="18"/>
    </row>
    <row r="18" spans="1:10" s="14" customFormat="1" ht="62.4" x14ac:dyDescent="0.3">
      <c r="A18" s="28" t="s">
        <v>31</v>
      </c>
      <c r="B18" s="34" t="s">
        <v>89</v>
      </c>
      <c r="C18" s="35">
        <v>4</v>
      </c>
      <c r="D18" s="36">
        <v>248</v>
      </c>
      <c r="E18" s="32">
        <v>992</v>
      </c>
      <c r="F18" s="66"/>
      <c r="G18" s="33">
        <f t="shared" si="0"/>
        <v>0</v>
      </c>
    </row>
    <row r="19" spans="1:10" s="14" customFormat="1" ht="31.2" x14ac:dyDescent="0.3">
      <c r="A19" s="28" t="s">
        <v>62</v>
      </c>
      <c r="B19" s="34" t="s">
        <v>33</v>
      </c>
      <c r="C19" s="35">
        <v>1</v>
      </c>
      <c r="D19" s="36">
        <v>1150</v>
      </c>
      <c r="E19" s="32">
        <v>1150</v>
      </c>
      <c r="F19" s="66"/>
      <c r="G19" s="33">
        <f t="shared" si="0"/>
        <v>0</v>
      </c>
    </row>
    <row r="20" spans="1:10" s="14" customFormat="1" ht="31.2" x14ac:dyDescent="0.3">
      <c r="A20" s="28" t="s">
        <v>34</v>
      </c>
      <c r="B20" s="34" t="s">
        <v>87</v>
      </c>
      <c r="C20" s="35">
        <v>1</v>
      </c>
      <c r="D20" s="36">
        <v>14256</v>
      </c>
      <c r="E20" s="32">
        <v>14256</v>
      </c>
      <c r="F20" s="66"/>
      <c r="G20" s="33">
        <f t="shared" si="0"/>
        <v>0</v>
      </c>
    </row>
    <row r="21" spans="1:10" s="14" customFormat="1" ht="31.2" x14ac:dyDescent="0.3">
      <c r="A21" s="28" t="s">
        <v>63</v>
      </c>
      <c r="B21" s="34" t="s">
        <v>87</v>
      </c>
      <c r="C21" s="35">
        <v>1</v>
      </c>
      <c r="D21" s="36">
        <v>9181</v>
      </c>
      <c r="E21" s="32">
        <v>9181</v>
      </c>
      <c r="F21" s="66"/>
      <c r="G21" s="33">
        <f t="shared" si="0"/>
        <v>0</v>
      </c>
    </row>
    <row r="22" spans="1:10" s="9" customFormat="1" ht="31.2" x14ac:dyDescent="0.3">
      <c r="A22" s="28" t="s">
        <v>64</v>
      </c>
      <c r="B22" s="34" t="s">
        <v>87</v>
      </c>
      <c r="C22" s="35">
        <v>1</v>
      </c>
      <c r="D22" s="36">
        <v>10981</v>
      </c>
      <c r="E22" s="32">
        <v>10981</v>
      </c>
      <c r="F22" s="66"/>
      <c r="G22" s="33">
        <f t="shared" si="0"/>
        <v>0</v>
      </c>
      <c r="H22" s="14"/>
      <c r="I22" s="15"/>
    </row>
    <row r="23" spans="1:10" s="14" customFormat="1" ht="31.2" x14ac:dyDescent="0.3">
      <c r="A23" s="28" t="s">
        <v>24</v>
      </c>
      <c r="B23" s="34" t="s">
        <v>87</v>
      </c>
      <c r="C23" s="35">
        <v>1</v>
      </c>
      <c r="D23" s="36">
        <v>9724</v>
      </c>
      <c r="E23" s="32">
        <v>9724</v>
      </c>
      <c r="F23" s="66"/>
      <c r="G23" s="33">
        <f t="shared" si="0"/>
        <v>0</v>
      </c>
    </row>
    <row r="24" spans="1:10" s="14" customFormat="1" ht="31.2" x14ac:dyDescent="0.3">
      <c r="A24" s="28" t="s">
        <v>35</v>
      </c>
      <c r="B24" s="34" t="s">
        <v>65</v>
      </c>
      <c r="C24" s="35">
        <v>1</v>
      </c>
      <c r="D24" s="36">
        <v>7119</v>
      </c>
      <c r="E24" s="32">
        <v>7119</v>
      </c>
      <c r="F24" s="66"/>
      <c r="G24" s="33">
        <f t="shared" si="0"/>
        <v>0</v>
      </c>
    </row>
    <row r="25" spans="1:10" s="14" customFormat="1" ht="78" x14ac:dyDescent="0.3">
      <c r="A25" s="28" t="s">
        <v>36</v>
      </c>
      <c r="B25" s="37" t="s">
        <v>66</v>
      </c>
      <c r="C25" s="35">
        <v>3</v>
      </c>
      <c r="D25" s="36">
        <v>1076</v>
      </c>
      <c r="E25" s="32">
        <f>Tabella1[[#This Row],[PREZZO UNITARIO MASSIMO STIMATO DA RIBASSARE]]*Tabella1[[#This Row],[QUANTITA'' TOTALE ]]</f>
        <v>3228</v>
      </c>
      <c r="F25" s="66"/>
      <c r="G25" s="33">
        <f t="shared" si="0"/>
        <v>0</v>
      </c>
    </row>
    <row r="26" spans="1:10" s="14" customFormat="1" ht="78" x14ac:dyDescent="0.3">
      <c r="A26" s="38" t="s">
        <v>37</v>
      </c>
      <c r="B26" s="37" t="s">
        <v>67</v>
      </c>
      <c r="C26" s="39">
        <v>1</v>
      </c>
      <c r="D26" s="36">
        <v>775</v>
      </c>
      <c r="E26" s="32">
        <v>775</v>
      </c>
      <c r="F26" s="66"/>
      <c r="G26" s="33">
        <f t="shared" si="0"/>
        <v>0</v>
      </c>
    </row>
    <row r="27" spans="1:10" s="14" customFormat="1" ht="62.4" x14ac:dyDescent="0.3">
      <c r="A27" s="28" t="s">
        <v>18</v>
      </c>
      <c r="B27" s="37" t="s">
        <v>68</v>
      </c>
      <c r="C27" s="35">
        <v>2</v>
      </c>
      <c r="D27" s="36">
        <v>17488</v>
      </c>
      <c r="E27" s="32">
        <v>34976</v>
      </c>
      <c r="F27" s="66"/>
      <c r="G27" s="33">
        <f t="shared" si="0"/>
        <v>0</v>
      </c>
    </row>
    <row r="28" spans="1:10" s="14" customFormat="1" ht="78" x14ac:dyDescent="0.3">
      <c r="A28" s="28" t="s">
        <v>69</v>
      </c>
      <c r="B28" s="37" t="s">
        <v>11</v>
      </c>
      <c r="C28" s="35">
        <v>2</v>
      </c>
      <c r="D28" s="36">
        <v>2859</v>
      </c>
      <c r="E28" s="32">
        <v>5718</v>
      </c>
      <c r="F28" s="66"/>
      <c r="G28" s="33">
        <f t="shared" si="0"/>
        <v>0</v>
      </c>
    </row>
    <row r="29" spans="1:10" s="14" customFormat="1" ht="46.8" x14ac:dyDescent="0.3">
      <c r="A29" s="28" t="s">
        <v>38</v>
      </c>
      <c r="B29" s="34" t="s">
        <v>44</v>
      </c>
      <c r="C29" s="35">
        <v>1</v>
      </c>
      <c r="D29" s="36">
        <v>458</v>
      </c>
      <c r="E29" s="32">
        <v>458</v>
      </c>
      <c r="F29" s="66"/>
      <c r="G29" s="33">
        <f t="shared" si="0"/>
        <v>0</v>
      </c>
    </row>
    <row r="30" spans="1:10" s="14" customFormat="1" ht="46.8" x14ac:dyDescent="0.3">
      <c r="A30" s="28" t="s">
        <v>39</v>
      </c>
      <c r="B30" s="34" t="s">
        <v>45</v>
      </c>
      <c r="C30" s="35">
        <v>1</v>
      </c>
      <c r="D30" s="36">
        <v>1167</v>
      </c>
      <c r="E30" s="32">
        <v>1167</v>
      </c>
      <c r="F30" s="66"/>
      <c r="G30" s="33">
        <f t="shared" si="0"/>
        <v>0</v>
      </c>
    </row>
    <row r="31" spans="1:10" s="14" customFormat="1" ht="46.8" x14ac:dyDescent="0.3">
      <c r="A31" s="28" t="s">
        <v>40</v>
      </c>
      <c r="B31" s="34" t="s">
        <v>46</v>
      </c>
      <c r="C31" s="35">
        <v>1</v>
      </c>
      <c r="D31" s="36">
        <v>1625</v>
      </c>
      <c r="E31" s="32">
        <v>1625</v>
      </c>
      <c r="F31" s="66"/>
      <c r="G31" s="33">
        <f t="shared" si="0"/>
        <v>0</v>
      </c>
    </row>
    <row r="32" spans="1:10" s="14" customFormat="1" ht="46.8" x14ac:dyDescent="0.3">
      <c r="A32" s="28" t="s">
        <v>41</v>
      </c>
      <c r="B32" s="34" t="s">
        <v>47</v>
      </c>
      <c r="C32" s="35">
        <v>1</v>
      </c>
      <c r="D32" s="36">
        <v>1521</v>
      </c>
      <c r="E32" s="32">
        <v>1521</v>
      </c>
      <c r="F32" s="66"/>
      <c r="G32" s="33">
        <f t="shared" si="0"/>
        <v>0</v>
      </c>
    </row>
    <row r="33" spans="1:7" s="14" customFormat="1" ht="31.2" x14ac:dyDescent="0.3">
      <c r="A33" s="28" t="s">
        <v>42</v>
      </c>
      <c r="B33" s="34" t="s">
        <v>70</v>
      </c>
      <c r="C33" s="35">
        <v>1</v>
      </c>
      <c r="D33" s="36">
        <v>9179</v>
      </c>
      <c r="E33" s="32">
        <v>9179</v>
      </c>
      <c r="F33" s="66"/>
      <c r="G33" s="33">
        <f t="shared" si="0"/>
        <v>0</v>
      </c>
    </row>
    <row r="34" spans="1:7" s="14" customFormat="1" ht="31.2" x14ac:dyDescent="0.3">
      <c r="A34" s="28" t="s">
        <v>43</v>
      </c>
      <c r="B34" s="37" t="s">
        <v>71</v>
      </c>
      <c r="C34" s="35">
        <v>1</v>
      </c>
      <c r="D34" s="36">
        <v>11339</v>
      </c>
      <c r="E34" s="32">
        <v>11339</v>
      </c>
      <c r="F34" s="66"/>
      <c r="G34" s="33">
        <f t="shared" si="0"/>
        <v>0</v>
      </c>
    </row>
    <row r="35" spans="1:7" s="14" customFormat="1" ht="62.4" x14ac:dyDescent="0.3">
      <c r="A35" s="28" t="s">
        <v>16</v>
      </c>
      <c r="B35" s="40" t="s">
        <v>72</v>
      </c>
      <c r="C35" s="41">
        <v>3</v>
      </c>
      <c r="D35" s="42">
        <v>9799</v>
      </c>
      <c r="E35" s="43">
        <v>29397</v>
      </c>
      <c r="F35" s="67"/>
      <c r="G35" s="33">
        <f t="shared" si="0"/>
        <v>0</v>
      </c>
    </row>
    <row r="36" spans="1:7" s="14" customFormat="1" ht="62.4" x14ac:dyDescent="0.3">
      <c r="A36" s="28" t="s">
        <v>19</v>
      </c>
      <c r="B36" s="40" t="s">
        <v>73</v>
      </c>
      <c r="C36" s="41">
        <v>6</v>
      </c>
      <c r="D36" s="42">
        <v>3851</v>
      </c>
      <c r="E36" s="43">
        <v>23106</v>
      </c>
      <c r="F36" s="67"/>
      <c r="G36" s="33">
        <f t="shared" si="0"/>
        <v>0</v>
      </c>
    </row>
    <row r="37" spans="1:7" s="14" customFormat="1" ht="62.4" x14ac:dyDescent="0.3">
      <c r="A37" s="28" t="s">
        <v>20</v>
      </c>
      <c r="B37" s="40" t="s">
        <v>74</v>
      </c>
      <c r="C37" s="41">
        <v>2</v>
      </c>
      <c r="D37" s="42">
        <v>8846</v>
      </c>
      <c r="E37" s="43">
        <v>17692</v>
      </c>
      <c r="F37" s="67"/>
      <c r="G37" s="33">
        <f t="shared" si="0"/>
        <v>0</v>
      </c>
    </row>
    <row r="38" spans="1:7" s="14" customFormat="1" ht="36" customHeight="1" x14ac:dyDescent="0.3">
      <c r="A38" s="28" t="s">
        <v>21</v>
      </c>
      <c r="B38" s="40" t="s">
        <v>74</v>
      </c>
      <c r="C38" s="41">
        <v>1</v>
      </c>
      <c r="D38" s="42">
        <v>8531</v>
      </c>
      <c r="E38" s="43">
        <v>8531</v>
      </c>
      <c r="F38" s="67"/>
      <c r="G38" s="33">
        <f t="shared" si="0"/>
        <v>0</v>
      </c>
    </row>
    <row r="39" spans="1:7" s="14" customFormat="1" ht="31.2" x14ac:dyDescent="0.3">
      <c r="A39" s="28" t="s">
        <v>22</v>
      </c>
      <c r="B39" s="40" t="s">
        <v>75</v>
      </c>
      <c r="C39" s="41">
        <v>1</v>
      </c>
      <c r="D39" s="42">
        <v>5410</v>
      </c>
      <c r="E39" s="43">
        <v>5410</v>
      </c>
      <c r="F39" s="67"/>
      <c r="G39" s="33">
        <f t="shared" si="0"/>
        <v>0</v>
      </c>
    </row>
    <row r="40" spans="1:7" s="14" customFormat="1" ht="31.2" x14ac:dyDescent="0.3">
      <c r="A40" s="28" t="s">
        <v>23</v>
      </c>
      <c r="B40" s="40" t="s">
        <v>76</v>
      </c>
      <c r="C40" s="41">
        <v>1</v>
      </c>
      <c r="D40" s="42">
        <v>4974</v>
      </c>
      <c r="E40" s="43">
        <v>4974</v>
      </c>
      <c r="F40" s="67"/>
      <c r="G40" s="33">
        <f t="shared" si="0"/>
        <v>0</v>
      </c>
    </row>
    <row r="41" spans="1:7" s="14" customFormat="1" ht="31.2" x14ac:dyDescent="0.3">
      <c r="A41" s="28" t="s">
        <v>77</v>
      </c>
      <c r="B41" s="40" t="s">
        <v>74</v>
      </c>
      <c r="C41" s="41">
        <v>1</v>
      </c>
      <c r="D41" s="42">
        <v>8676</v>
      </c>
      <c r="E41" s="43">
        <v>8676</v>
      </c>
      <c r="F41" s="67"/>
      <c r="G41" s="33">
        <f t="shared" si="0"/>
        <v>0</v>
      </c>
    </row>
    <row r="42" spans="1:7" s="14" customFormat="1" ht="31.2" x14ac:dyDescent="0.3">
      <c r="A42" s="28" t="s">
        <v>78</v>
      </c>
      <c r="B42" s="44" t="s">
        <v>68</v>
      </c>
      <c r="C42" s="41">
        <v>1</v>
      </c>
      <c r="D42" s="42">
        <v>17348</v>
      </c>
      <c r="E42" s="43">
        <v>17348</v>
      </c>
      <c r="F42" s="67"/>
      <c r="G42" s="33">
        <f t="shared" si="0"/>
        <v>0</v>
      </c>
    </row>
    <row r="43" spans="1:7" s="14" customFormat="1" ht="78" x14ac:dyDescent="0.3">
      <c r="A43" s="28" t="s">
        <v>79</v>
      </c>
      <c r="B43" s="37" t="s">
        <v>11</v>
      </c>
      <c r="C43" s="41">
        <v>1</v>
      </c>
      <c r="D43" s="42">
        <v>2859</v>
      </c>
      <c r="E43" s="43">
        <v>2859</v>
      </c>
      <c r="F43" s="67"/>
      <c r="G43" s="33">
        <f t="shared" si="0"/>
        <v>0</v>
      </c>
    </row>
    <row r="44" spans="1:7" s="14" customFormat="1" ht="39" customHeight="1" x14ac:dyDescent="0.3">
      <c r="A44" s="28" t="s">
        <v>27</v>
      </c>
      <c r="B44" s="40" t="s">
        <v>13</v>
      </c>
      <c r="C44" s="41">
        <v>2</v>
      </c>
      <c r="D44" s="42">
        <v>1561</v>
      </c>
      <c r="E44" s="43">
        <v>3122</v>
      </c>
      <c r="F44" s="67"/>
      <c r="G44" s="33">
        <f t="shared" si="0"/>
        <v>0</v>
      </c>
    </row>
    <row r="45" spans="1:7" s="14" customFormat="1" ht="31.2" x14ac:dyDescent="0.3">
      <c r="A45" s="28" t="s">
        <v>28</v>
      </c>
      <c r="B45" s="40" t="s">
        <v>74</v>
      </c>
      <c r="C45" s="35">
        <v>1</v>
      </c>
      <c r="D45" s="42">
        <v>7086</v>
      </c>
      <c r="E45" s="43">
        <v>7086</v>
      </c>
      <c r="F45" s="67"/>
      <c r="G45" s="33">
        <f t="shared" si="0"/>
        <v>0</v>
      </c>
    </row>
    <row r="46" spans="1:7" s="14" customFormat="1" ht="124.8" x14ac:dyDescent="0.3">
      <c r="A46" s="45" t="s">
        <v>80</v>
      </c>
      <c r="B46" s="37" t="s">
        <v>81</v>
      </c>
      <c r="C46" s="35">
        <v>1</v>
      </c>
      <c r="D46" s="36">
        <v>26000</v>
      </c>
      <c r="E46" s="43">
        <v>26000</v>
      </c>
      <c r="F46" s="67"/>
      <c r="G46" s="33">
        <f t="shared" si="0"/>
        <v>0</v>
      </c>
    </row>
    <row r="47" spans="1:7" s="14" customFormat="1" ht="39" customHeight="1" x14ac:dyDescent="0.3">
      <c r="A47" s="45" t="s">
        <v>48</v>
      </c>
      <c r="B47" s="37" t="s">
        <v>82</v>
      </c>
      <c r="C47" s="35">
        <v>2</v>
      </c>
      <c r="D47" s="36">
        <v>800</v>
      </c>
      <c r="E47" s="32">
        <v>1600</v>
      </c>
      <c r="F47" s="66"/>
      <c r="G47" s="33">
        <f t="shared" si="0"/>
        <v>0</v>
      </c>
    </row>
    <row r="48" spans="1:7" s="14" customFormat="1" ht="30" customHeight="1" x14ac:dyDescent="0.3">
      <c r="A48" s="28" t="s">
        <v>49</v>
      </c>
      <c r="B48" s="37" t="s">
        <v>83</v>
      </c>
      <c r="C48" s="35">
        <v>1</v>
      </c>
      <c r="D48" s="36">
        <v>11400</v>
      </c>
      <c r="E48" s="32">
        <v>11400</v>
      </c>
      <c r="F48" s="66"/>
      <c r="G48" s="33">
        <f t="shared" si="0"/>
        <v>0</v>
      </c>
    </row>
    <row r="49" spans="1:9" s="14" customFormat="1" ht="40.799999999999997" customHeight="1" x14ac:dyDescent="0.3">
      <c r="A49" s="28" t="s">
        <v>50</v>
      </c>
      <c r="B49" s="37" t="s">
        <v>84</v>
      </c>
      <c r="C49" s="35">
        <v>8</v>
      </c>
      <c r="D49" s="36">
        <v>4900</v>
      </c>
      <c r="E49" s="32">
        <v>39200</v>
      </c>
      <c r="F49" s="66"/>
      <c r="G49" s="33">
        <f t="shared" si="0"/>
        <v>0</v>
      </c>
    </row>
    <row r="50" spans="1:9" s="14" customFormat="1" ht="42.6" customHeight="1" x14ac:dyDescent="0.3">
      <c r="A50" s="28" t="s">
        <v>85</v>
      </c>
      <c r="B50" s="37" t="s">
        <v>86</v>
      </c>
      <c r="C50" s="46">
        <v>1</v>
      </c>
      <c r="D50" s="47">
        <v>11200</v>
      </c>
      <c r="E50" s="32">
        <v>11200</v>
      </c>
      <c r="F50" s="66"/>
      <c r="G50" s="33">
        <f t="shared" si="0"/>
        <v>0</v>
      </c>
    </row>
    <row r="51" spans="1:9" s="14" customFormat="1" ht="43.8" customHeight="1" x14ac:dyDescent="0.3">
      <c r="A51" s="19"/>
      <c r="B51" s="19"/>
      <c r="C51" s="48"/>
      <c r="D51" s="20" t="s">
        <v>9</v>
      </c>
      <c r="E51" s="49">
        <f>SUBTOTAL(109,Tabella1[PREZZO TOTALE STIMATO])</f>
        <v>385448</v>
      </c>
      <c r="F51" s="20" t="s">
        <v>55</v>
      </c>
      <c r="G51" s="50">
        <f>SUBTOTAL(109,Tabella1[PREZZO 
TOTALE OFFERTO])</f>
        <v>0</v>
      </c>
    </row>
    <row r="52" spans="1:9" ht="31.2" x14ac:dyDescent="0.3">
      <c r="A52" s="51"/>
      <c r="B52" s="51"/>
      <c r="C52" s="52"/>
      <c r="D52" s="20" t="s">
        <v>54</v>
      </c>
      <c r="E52" s="50">
        <v>19862.25</v>
      </c>
      <c r="F52" s="20" t="s">
        <v>56</v>
      </c>
      <c r="G52" s="49"/>
    </row>
    <row r="53" spans="1:9" ht="31.2" x14ac:dyDescent="0.3">
      <c r="A53" s="51"/>
      <c r="B53" s="51"/>
      <c r="C53" s="52"/>
      <c r="D53" s="20" t="s">
        <v>90</v>
      </c>
      <c r="E53" s="50">
        <f>E51+E52</f>
        <v>405310.25</v>
      </c>
      <c r="F53" s="20" t="s">
        <v>10</v>
      </c>
      <c r="G53" s="50">
        <f>G51+G52</f>
        <v>0</v>
      </c>
    </row>
    <row r="54" spans="1:9" ht="15.6" x14ac:dyDescent="0.3">
      <c r="A54" s="23"/>
      <c r="B54" s="23"/>
      <c r="C54" s="53"/>
      <c r="D54" s="53"/>
      <c r="E54" s="10"/>
      <c r="F54" s="54"/>
      <c r="G54" s="22"/>
    </row>
    <row r="55" spans="1:9" ht="15.6" x14ac:dyDescent="0.3">
      <c r="A55" s="21" t="str">
        <f>IF(G52=488,"","Attenzione! Controllare offerta: sono stati inseriti prezzi unitari superiori a quelli a base d'asta")</f>
        <v>Attenzione! Controllare offerta: sono stati inseriti prezzi unitari superiori a quelli a base d'asta</v>
      </c>
      <c r="B55" s="21"/>
      <c r="C55" s="53"/>
      <c r="D55" s="53"/>
      <c r="E55" s="53"/>
      <c r="F55" s="54"/>
      <c r="G55" s="22"/>
    </row>
    <row r="56" spans="1:9" ht="15.6" x14ac:dyDescent="0.3">
      <c r="A56" s="21" t="str">
        <f>IF(G53=488,"","Attenzione! Controllare offerta: per uno o più prodotti manca indicazione prezzo unitario")</f>
        <v>Attenzione! Controllare offerta: per uno o più prodotti manca indicazione prezzo unitario</v>
      </c>
      <c r="B56" s="21"/>
      <c r="C56" s="53"/>
      <c r="D56" s="53"/>
      <c r="E56" s="53"/>
      <c r="F56" s="54"/>
      <c r="G56" s="22"/>
      <c r="I56" s="11"/>
    </row>
    <row r="57" spans="1:9" ht="15.6" x14ac:dyDescent="0.3">
      <c r="A57" s="23"/>
      <c r="B57" s="23"/>
      <c r="C57" s="53"/>
      <c r="D57" s="53"/>
      <c r="E57" s="53"/>
      <c r="F57" s="54"/>
      <c r="G57" s="22"/>
    </row>
    <row r="58" spans="1:9" ht="15.6" x14ac:dyDescent="0.3">
      <c r="A58" s="61" t="s">
        <v>51</v>
      </c>
      <c r="B58" s="61"/>
      <c r="C58" s="61"/>
      <c r="D58" s="61"/>
      <c r="E58" s="61"/>
      <c r="F58" s="61"/>
      <c r="G58" s="61"/>
    </row>
    <row r="59" spans="1:9" ht="15.6" x14ac:dyDescent="0.3">
      <c r="A59" s="13"/>
      <c r="B59" s="13"/>
      <c r="C59" s="55"/>
      <c r="D59" s="55"/>
      <c r="E59" s="55"/>
      <c r="F59" s="55"/>
      <c r="G59" s="12" t="s">
        <v>52</v>
      </c>
    </row>
    <row r="60" spans="1:9" ht="47.4" customHeight="1" x14ac:dyDescent="0.3">
      <c r="A60" s="59" t="s">
        <v>53</v>
      </c>
      <c r="B60" s="59"/>
      <c r="C60" s="59"/>
      <c r="D60" s="59"/>
      <c r="E60" s="59"/>
      <c r="F60" s="60"/>
      <c r="G60" s="56"/>
    </row>
    <row r="61" spans="1:9" ht="36.6" customHeight="1" x14ac:dyDescent="0.3"/>
    <row r="108" ht="16.2" customHeight="1" x14ac:dyDescent="0.3"/>
    <row r="208" ht="15.6" customHeight="1" x14ac:dyDescent="0.3"/>
    <row r="214" ht="17.55" customHeight="1" x14ac:dyDescent="0.3"/>
    <row r="231" ht="16.2" customHeight="1" x14ac:dyDescent="0.3"/>
    <row r="402" ht="17.55" customHeight="1" x14ac:dyDescent="0.3"/>
    <row r="403" ht="17.55" customHeight="1" x14ac:dyDescent="0.3"/>
    <row r="405" ht="16.95" customHeight="1" x14ac:dyDescent="0.3"/>
    <row r="418" ht="17.55" customHeight="1" x14ac:dyDescent="0.3"/>
    <row r="461" hidden="1" x14ac:dyDescent="0.3"/>
    <row r="462" ht="12.75" hidden="1" customHeight="1" x14ac:dyDescent="0.3"/>
    <row r="463" hidden="1" x14ac:dyDescent="0.3"/>
    <row r="464" ht="22.5" customHeight="1" x14ac:dyDescent="0.3"/>
    <row r="465" ht="18" customHeight="1" x14ac:dyDescent="0.3"/>
  </sheetData>
  <sheetProtection algorithmName="SHA-512" hashValue="bfMnMTXzdJ5xw4xwJ8OpGlRlVbYE0oJOx1gN+I8gWyJNUmMlLx5hrycUPP5hfyN/BOQGJdtpiTPLZuFvzUoTdQ==" saltValue="b4kV6Bq+dVs0octbXpdZDw==" spinCount="100000" sheet="1" objects="1" scenarios="1"/>
  <sortState ref="C2:F25">
    <sortCondition ref="C2"/>
  </sortState>
  <mergeCells count="7">
    <mergeCell ref="A1:G1"/>
    <mergeCell ref="A60:F60"/>
    <mergeCell ref="A58:G58"/>
    <mergeCell ref="A9:F9"/>
    <mergeCell ref="C3:F3"/>
    <mergeCell ref="C5:F5"/>
    <mergeCell ref="C7:F7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</vt:lpstr>
      <vt:lpstr>Offerta!_Toc511298408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Meroni Sabrina</dc:creator>
  <cp:lastModifiedBy>Tucciariello Jessica</cp:lastModifiedBy>
  <cp:lastPrinted>2024-02-28T10:04:34Z</cp:lastPrinted>
  <dcterms:created xsi:type="dcterms:W3CDTF">2018-04-12T08:34:31Z</dcterms:created>
  <dcterms:modified xsi:type="dcterms:W3CDTF">2024-04-24T13:11:23Z</dcterms:modified>
</cp:coreProperties>
</file>